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86E6F96D-0BAB-4CE0-A582-FD1D7BD5B7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X54" i="2" l="1"/>
  <c r="X48" i="2"/>
  <c r="T10" i="2"/>
  <c r="AS7" i="43"/>
  <c r="N11" i="2" l="1"/>
  <c r="I11" i="2" l="1"/>
  <c r="H11" i="2"/>
  <c r="J9" i="2"/>
  <c r="F9" i="2"/>
  <c r="Q9" i="2"/>
  <c r="R9" i="2"/>
  <c r="S9" i="2"/>
  <c r="T9" i="2"/>
  <c r="O9" i="2"/>
  <c r="M11" i="2"/>
  <c r="E9" i="2"/>
  <c r="C11" i="2"/>
  <c r="B11" i="2"/>
  <c r="W9" i="2" l="1"/>
  <c r="W10" i="2"/>
  <c r="L11" i="2"/>
  <c r="G11" i="2" l="1"/>
  <c r="AQ7" i="43" l="1"/>
  <c r="AO7" i="43" l="1"/>
  <c r="R40" i="2" l="1"/>
  <c r="S40" i="2"/>
  <c r="N40" i="2"/>
  <c r="G40" i="2"/>
  <c r="H40" i="2"/>
  <c r="I40" i="2"/>
  <c r="J40" i="2"/>
  <c r="E40" i="2"/>
  <c r="AM7" i="43" l="1"/>
  <c r="AL7" i="43"/>
  <c r="AK7" i="43"/>
  <c r="AJ7" i="43"/>
  <c r="E42" i="2" l="1"/>
  <c r="H42" i="2"/>
  <c r="J42" i="2"/>
  <c r="L42" i="2"/>
  <c r="X24" i="2" l="1"/>
  <c r="X8" i="2" l="1"/>
  <c r="X7" i="2"/>
  <c r="X6" i="2"/>
  <c r="X5" i="2"/>
  <c r="X4" i="2"/>
  <c r="AI7" i="43" l="1"/>
  <c r="AG7" i="43" l="1"/>
  <c r="O37" i="2" l="1"/>
  <c r="J37" i="2"/>
  <c r="AE7" i="43" l="1"/>
  <c r="AD7" i="43"/>
  <c r="J32" i="2" l="1"/>
  <c r="O32" i="2"/>
  <c r="T32" i="2"/>
  <c r="E38" i="2"/>
  <c r="J38" i="2"/>
  <c r="O38" i="2"/>
  <c r="T38" i="2"/>
  <c r="W32" i="2" l="1"/>
  <c r="W38" i="2"/>
  <c r="AC7" i="43"/>
  <c r="AB7" i="43"/>
  <c r="O7" i="2" l="1"/>
  <c r="W7" i="2" s="1"/>
  <c r="AA7" i="43" l="1"/>
  <c r="D11" i="2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R11" i="2"/>
  <c r="S11" i="2"/>
  <c r="Q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W40" i="2" s="1"/>
  <c r="O29" i="2"/>
  <c r="O17" i="2" l="1"/>
  <c r="O27" i="2"/>
  <c r="T41" i="2"/>
  <c r="O41" i="2"/>
  <c r="W42" i="2" s="1"/>
  <c r="X43" i="2" l="1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1" i="2" l="1"/>
  <c r="X13" i="2" s="1"/>
  <c r="F11" i="2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E25" i="2"/>
  <c r="E19" i="2"/>
  <c r="E20" i="2"/>
  <c r="E21" i="2"/>
  <c r="E22" i="2"/>
  <c r="E6" i="2"/>
  <c r="E8" i="2"/>
  <c r="E5" i="2"/>
  <c r="E26" i="2"/>
  <c r="E28" i="2"/>
  <c r="E29" i="2"/>
  <c r="E33" i="2"/>
  <c r="E34" i="2"/>
  <c r="J11" i="2" l="1"/>
  <c r="J43" i="2"/>
  <c r="O43" i="2"/>
  <c r="W33" i="2"/>
  <c r="W29" i="2"/>
  <c r="W28" i="2"/>
  <c r="W30" i="2"/>
  <c r="W34" i="2"/>
  <c r="O11" i="2"/>
  <c r="W26" i="2"/>
  <c r="E4" i="2" l="1"/>
  <c r="E11" i="2" s="1"/>
  <c r="T4" i="2" l="1"/>
  <c r="T5" i="2"/>
  <c r="T6" i="2"/>
  <c r="T8" i="2"/>
  <c r="K11" i="2"/>
  <c r="P11" i="2"/>
  <c r="U11" i="2"/>
  <c r="E18" i="2"/>
  <c r="E23" i="2"/>
  <c r="E24" i="2"/>
  <c r="T36" i="2"/>
  <c r="W36" i="2" l="1"/>
  <c r="T43" i="2"/>
  <c r="E43" i="2"/>
  <c r="W24" i="2"/>
  <c r="T11" i="2"/>
  <c r="W23" i="2"/>
  <c r="W22" i="2"/>
  <c r="W8" i="2"/>
  <c r="W25" i="2"/>
  <c r="W20" i="2"/>
  <c r="W19" i="2"/>
  <c r="W6" i="2"/>
  <c r="W5" i="2"/>
  <c r="W4" i="2"/>
  <c r="W21" i="2"/>
  <c r="W18" i="2"/>
  <c r="W11" i="2" l="1"/>
  <c r="W13" i="2" s="1"/>
  <c r="W16" i="2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<sst xmlns="http://schemas.openxmlformats.org/spreadsheetml/2006/main" count="79" uniqueCount="79">
  <si>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</si>
  <si>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</si>
  <si>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</si>
  <si>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</si>
  <si>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</si>
  <si>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</si>
  <si>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</si>
  <si>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</si>
  <si>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</si>
  <si>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</si>
  <si>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</si>
  <si>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</si>
  <si>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</si>
  <si>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</si>
  <si>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</si>
  <si>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</si>
  <si>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</si>
  <si>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</si>
  <si>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</si>
  <si>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</si>
  <si>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</si>
  <si>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</si>
  <si>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</si>
  <si>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</si>
  <si>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</si>
  <si>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</si>
  <si>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</si>
  <si>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</si>
  <si>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</si>
  <si>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</si>
  <si>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</si>
  <si>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</si>
  <si>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</si>
  <si>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</si>
  <si>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</si>
  <si>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</si>
  <si>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</si>
  <si>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</si>
  <si>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</si>
  <si>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</si>
  <si>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</si>
  <si>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</si>
  <si>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</si>
  <si>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(Current a/c)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</si>
  <si>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</si>
  <si>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</si>
  <si>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</si>
  <si>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</si>
  <si>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</si>
  <si>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</si>
  <si>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</si>
  <si>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</si>
  <si>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</si>
  <si>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</si>
  <si>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</si>
  <si>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</si>
  <si>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</si>
  <si>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</si>
  <si>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</si>
  <si>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</si>
  <si>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</si>
  <si>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</si>
  <si>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</si>
  <si>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</si>
  <si>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</si>
  <si>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</si>
  <si>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</si>
  <si>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</si>
  <si>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</si>
  <si>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</si>
  <si>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</si>
  <si>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</si>
  <si>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</si>
  <si>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</si>
  <si>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</si>
  <si>
    <t>NL Community Association</t>
  </si>
  <si>
    <t>Neighbourhood Plan Grant</t>
  </si>
  <si>
    <t>Money Mgr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</si>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</sst>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0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4" fontId="0" fillId="4" borderId="0" xfId="0" applyNumberFormat="1" applyFill="1"/>
    <xf numFmtId="44" fontId="0" fillId="0" borderId="0" xfId="0" applyNumberFormat="1" applyFill="1"/>
    <xf numFmtId="42" fontId="0" fillId="4" borderId="0" xfId="0" applyNumberFormat="1" applyFill="1"/>
    <xf numFmtId="0" fontId="1" fillId="0" borderId="0" xfId="0" applyFont="1" applyAlignment="1">
      <alignment vertical="center"/>
    </xf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topLeftCell="A32" zoomScale="90" zoomScaleNormal="90" workbookViewId="0">
      <selection activeCell="AA34" sqref="AA34"/>
    </sheetView>
  </sheetViews>
  <sheetFormatPr defaultRowHeight="15" x14ac:dyDescent="0.2"/>
  <cols>
    <col min="1" max="1" width="33" style="1" customWidth="1"/>
    <col min="2" max="2" width="0.109375" style="5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5.5546875" style="5" hidden="1" customWidth="1"/>
    <col min="12" max="12" width="10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.88671875" style="5" hidden="1" customWidth="1"/>
    <col min="20" max="20" width="13.109375" style="5" hidden="1" customWidth="1"/>
    <col min="21" max="21" width="10" style="5" hidden="1" customWidth="1"/>
    <col min="22" max="22" width="11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1953</v>
      </c>
      <c r="E5" s="13">
        <f>B5+C5+D5</f>
        <v>1953</v>
      </c>
      <c r="F5" s="13"/>
      <c r="G5" s="5">
        <v>0</v>
      </c>
      <c r="H5" s="5">
        <v>0</v>
      </c>
      <c r="I5" s="5">
        <v>183.77</v>
      </c>
      <c r="J5" s="13">
        <f>G5+H5+I5</f>
        <v>183.77</v>
      </c>
      <c r="K5" s="13"/>
      <c r="M5" s="5">
        <v>0</v>
      </c>
      <c r="N5" s="5">
        <v>6</v>
      </c>
      <c r="O5" s="13">
        <f>L5+M5+N5</f>
        <v>6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2142.77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5.13</v>
      </c>
      <c r="E6" s="13">
        <f t="shared" ref="E6:E9" si="2">B6+C6+D6</f>
        <v>5.13</v>
      </c>
      <c r="F6" s="13">
        <v>5</v>
      </c>
      <c r="G6" s="5">
        <v>0</v>
      </c>
      <c r="H6" s="5">
        <v>0</v>
      </c>
      <c r="I6" s="5">
        <v>0.19</v>
      </c>
      <c r="J6" s="13">
        <f t="shared" ref="J6:J8" si="3">G6+H6+I6</f>
        <v>0.19</v>
      </c>
      <c r="K6" s="13">
        <v>5</v>
      </c>
      <c r="L6" s="5">
        <v>0</v>
      </c>
      <c r="M6" s="5">
        <v>0</v>
      </c>
      <c r="N6" s="5">
        <v>0.19</v>
      </c>
      <c r="O6" s="13">
        <f t="shared" ref="O6:O8" si="4">L6+M6+N6</f>
        <v>0.19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5.5100000000000007</v>
      </c>
      <c r="X6" s="14">
        <f>F6+K6+P6+U6</f>
        <v>20</v>
      </c>
    </row>
    <row r="7" spans="1:29" x14ac:dyDescent="0.2">
      <c r="A7" s="7" t="s">
        <v>60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61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76</v>
      </c>
      <c r="B9" s="5">
        <v>0</v>
      </c>
      <c r="C9" s="5">
        <v>0</v>
      </c>
      <c r="D9" s="5">
        <v>0</v>
      </c>
      <c r="E9" s="13">
        <f t="shared" si="2"/>
        <v>0</v>
      </c>
      <c r="F9" s="13">
        <f>SUM(B9:E9)</f>
        <v>0</v>
      </c>
      <c r="G9" s="5">
        <v>0</v>
      </c>
      <c r="H9" s="5">
        <v>0</v>
      </c>
      <c r="I9" s="5">
        <v>0</v>
      </c>
      <c r="J9" s="13">
        <f>SUM(G9:I9)</f>
        <v>0</v>
      </c>
      <c r="K9" s="13"/>
      <c r="M9" s="5">
        <v>1420</v>
      </c>
      <c r="N9" s="5">
        <v>8400</v>
      </c>
      <c r="O9" s="13">
        <f>SUM(L9:N9)</f>
        <v>9820</v>
      </c>
      <c r="P9" s="13"/>
      <c r="Q9" s="5">
        <f>SUM(Q8)</f>
        <v>0</v>
      </c>
      <c r="R9" s="5">
        <f t="shared" ref="R9:T9" si="5">SUM(R8)</f>
        <v>0</v>
      </c>
      <c r="S9" s="5">
        <f t="shared" si="5"/>
        <v>0</v>
      </c>
      <c r="T9" s="13">
        <f t="shared" si="5"/>
        <v>0</v>
      </c>
      <c r="U9" s="13"/>
      <c r="W9" s="13">
        <f>E9+J9+O9+T9</f>
        <v>9820</v>
      </c>
      <c r="X9" s="14"/>
    </row>
    <row r="10" spans="1:29" x14ac:dyDescent="0.2">
      <c r="A10" s="7" t="s">
        <v>75</v>
      </c>
      <c r="E10" s="27">
        <v>0</v>
      </c>
      <c r="F10" s="27"/>
      <c r="G10" s="5">
        <v>4768.87</v>
      </c>
      <c r="J10" s="27">
        <v>4768.87</v>
      </c>
      <c r="K10" s="27"/>
      <c r="L10" s="5">
        <v>3985.5</v>
      </c>
      <c r="O10" s="27">
        <v>3985.5</v>
      </c>
      <c r="P10" s="27"/>
      <c r="R10" s="5">
        <v>45</v>
      </c>
      <c r="T10" s="27">
        <f>SUM(Q10:S10)</f>
        <v>45</v>
      </c>
      <c r="U10" s="27"/>
      <c r="W10" s="27">
        <f>E10+J10+O10+T10</f>
        <v>8799.369999999999</v>
      </c>
      <c r="X10" s="14"/>
    </row>
    <row r="11" spans="1:29" ht="15.75" x14ac:dyDescent="0.25">
      <c r="A11" s="23" t="s">
        <v>54</v>
      </c>
      <c r="B11" s="19">
        <f>SUM(B4:B9)</f>
        <v>14500</v>
      </c>
      <c r="C11" s="19">
        <f>SUM(C4:C9)</f>
        <v>0</v>
      </c>
      <c r="D11" s="19">
        <f>SUM(D4:D10)</f>
        <v>1958.13</v>
      </c>
      <c r="E11" s="28">
        <f>SUM(E4:E10)</f>
        <v>16458.13</v>
      </c>
      <c r="F11" s="28">
        <f t="shared" ref="F11:U11" si="6">SUM(F4:F8)</f>
        <v>14505</v>
      </c>
      <c r="G11" s="19">
        <f>SUM(G4:G10)</f>
        <v>4768.87</v>
      </c>
      <c r="H11" s="19">
        <f>SUM(H4:H9)</f>
        <v>0</v>
      </c>
      <c r="I11" s="19">
        <f>SUM(I4:I9)</f>
        <v>183.96</v>
      </c>
      <c r="J11" s="28">
        <f t="shared" si="6"/>
        <v>183.96</v>
      </c>
      <c r="K11" s="28">
        <f t="shared" si="6"/>
        <v>5</v>
      </c>
      <c r="L11" s="19">
        <f>SUM(L4:L10)</f>
        <v>3985.5</v>
      </c>
      <c r="M11" s="19">
        <f>SUM(M4:M9)</f>
        <v>1420</v>
      </c>
      <c r="N11" s="19">
        <f>SUM(N4:N9)</f>
        <v>8406.19</v>
      </c>
      <c r="O11" s="28">
        <f t="shared" si="6"/>
        <v>6.19</v>
      </c>
      <c r="P11" s="28">
        <f t="shared" si="6"/>
        <v>1505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28">
        <f t="shared" si="6"/>
        <v>0</v>
      </c>
      <c r="U11" s="28">
        <f t="shared" si="6"/>
        <v>5</v>
      </c>
      <c r="V11" s="19"/>
      <c r="W11" s="28">
        <f>SUM(W4:W10)</f>
        <v>35267.649999999994</v>
      </c>
      <c r="X11" s="28">
        <f>SUM(X4:X8)</f>
        <v>16020</v>
      </c>
    </row>
    <row r="12" spans="1:29" ht="15.75" x14ac:dyDescent="0.25">
      <c r="A12" s="23" t="s">
        <v>66</v>
      </c>
      <c r="F12" s="32"/>
      <c r="J12" s="33"/>
      <c r="K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4"/>
      <c r="Z12" s="34"/>
      <c r="AA12" s="34"/>
      <c r="AB12" s="34"/>
    </row>
    <row r="13" spans="1:29" ht="15.75" x14ac:dyDescent="0.25">
      <c r="A13" s="23" t="s">
        <v>65</v>
      </c>
      <c r="W13" s="28">
        <f>SUM(W11+W12)</f>
        <v>35267.649999999994</v>
      </c>
      <c r="X13" s="28">
        <f>SUM(X11+X12)</f>
        <v>16020</v>
      </c>
    </row>
    <row r="14" spans="1:29" ht="15.75" x14ac:dyDescent="0.25">
      <c r="A14" s="4"/>
    </row>
    <row r="15" spans="1:29" ht="15.75" x14ac:dyDescent="0.25">
      <c r="A15" s="2" t="s">
        <v>46</v>
      </c>
    </row>
    <row r="16" spans="1:29" x14ac:dyDescent="0.2">
      <c r="A16" s="7" t="s">
        <v>48</v>
      </c>
      <c r="B16" s="1">
        <v>0</v>
      </c>
      <c r="C16" s="10">
        <v>0</v>
      </c>
      <c r="D16" s="1">
        <v>0</v>
      </c>
      <c r="E16" s="13">
        <f t="shared" ref="E16:E41" si="7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8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9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0">Q16+R16+S16</f>
        <v>0</v>
      </c>
      <c r="U16" s="13"/>
      <c r="W16" s="13">
        <f t="shared" ref="W16:W38" si="11">E16+J16+O16+T16</f>
        <v>0</v>
      </c>
      <c r="X16" s="14">
        <v>200</v>
      </c>
    </row>
    <row r="17" spans="1:34" x14ac:dyDescent="0.2">
      <c r="A17" s="7" t="s">
        <v>47</v>
      </c>
      <c r="B17" s="1">
        <v>0</v>
      </c>
      <c r="C17" s="10">
        <v>0</v>
      </c>
      <c r="D17" s="1">
        <v>0</v>
      </c>
      <c r="E17" s="13">
        <f t="shared" si="7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9"/>
        <v>0</v>
      </c>
      <c r="P17" s="13"/>
      <c r="Q17" s="5">
        <v>0</v>
      </c>
      <c r="R17" s="5">
        <v>500</v>
      </c>
      <c r="S17" s="5">
        <v>0</v>
      </c>
      <c r="T17" s="13">
        <f t="shared" si="10"/>
        <v>500</v>
      </c>
      <c r="U17" s="13"/>
      <c r="W17" s="13">
        <f t="shared" si="11"/>
        <v>500</v>
      </c>
      <c r="X17" s="14">
        <v>500</v>
      </c>
    </row>
    <row r="18" spans="1:34" x14ac:dyDescent="0.2">
      <c r="A18" s="7" t="s">
        <v>49</v>
      </c>
      <c r="B18" s="10">
        <v>233.9</v>
      </c>
      <c r="C18" s="10">
        <v>0</v>
      </c>
      <c r="D18" s="1">
        <v>0</v>
      </c>
      <c r="E18" s="13">
        <f t="shared" si="7"/>
        <v>233.9</v>
      </c>
      <c r="F18" s="13"/>
      <c r="G18" s="5">
        <v>0</v>
      </c>
      <c r="H18" s="5">
        <v>0</v>
      </c>
      <c r="I18" s="5">
        <v>0</v>
      </c>
      <c r="J18" s="13">
        <f t="shared" si="8"/>
        <v>0</v>
      </c>
      <c r="K18" s="13"/>
      <c r="L18" s="5">
        <v>0</v>
      </c>
      <c r="M18" s="5">
        <v>0</v>
      </c>
      <c r="N18" s="5">
        <v>0</v>
      </c>
      <c r="O18" s="13">
        <f t="shared" si="9"/>
        <v>0</v>
      </c>
      <c r="P18" s="13"/>
      <c r="Q18" s="5">
        <v>0</v>
      </c>
      <c r="R18" s="5">
        <v>0</v>
      </c>
      <c r="S18" s="5">
        <v>0</v>
      </c>
      <c r="T18" s="13">
        <f t="shared" si="10"/>
        <v>0</v>
      </c>
      <c r="U18" s="13"/>
      <c r="W18" s="13">
        <f t="shared" si="11"/>
        <v>233.9</v>
      </c>
      <c r="X18" s="14">
        <v>240</v>
      </c>
    </row>
    <row r="19" spans="1:34" x14ac:dyDescent="0.2">
      <c r="A19" s="7" t="s">
        <v>50</v>
      </c>
      <c r="B19" s="1">
        <v>0</v>
      </c>
      <c r="C19" s="10">
        <v>0</v>
      </c>
      <c r="D19" s="1">
        <v>0</v>
      </c>
      <c r="E19" s="13">
        <f t="shared" si="7"/>
        <v>0</v>
      </c>
      <c r="F19" s="13"/>
      <c r="G19" s="5">
        <v>0</v>
      </c>
      <c r="H19" s="5">
        <v>0</v>
      </c>
      <c r="I19" s="5">
        <v>0</v>
      </c>
      <c r="J19" s="13">
        <f t="shared" si="8"/>
        <v>0</v>
      </c>
      <c r="K19" s="13"/>
      <c r="L19" s="5">
        <v>0</v>
      </c>
      <c r="M19" s="5">
        <v>0</v>
      </c>
      <c r="N19" s="5">
        <v>0</v>
      </c>
      <c r="O19" s="13">
        <f t="shared" si="9"/>
        <v>0</v>
      </c>
      <c r="P19" s="13"/>
      <c r="Q19" s="5">
        <v>130</v>
      </c>
      <c r="R19" s="5">
        <v>0</v>
      </c>
      <c r="S19" s="5">
        <v>0</v>
      </c>
      <c r="T19" s="13">
        <f t="shared" si="10"/>
        <v>130</v>
      </c>
      <c r="U19" s="13"/>
      <c r="W19" s="13">
        <f t="shared" si="11"/>
        <v>130</v>
      </c>
      <c r="X19" s="14">
        <v>120</v>
      </c>
      <c r="AA19" s="9"/>
      <c r="AH19" s="18"/>
    </row>
    <row r="20" spans="1:34" x14ac:dyDescent="0.2">
      <c r="A20" s="7" t="s">
        <v>70</v>
      </c>
      <c r="B20" s="1">
        <v>0</v>
      </c>
      <c r="C20" s="10"/>
      <c r="D20" s="1">
        <v>607.1</v>
      </c>
      <c r="E20" s="13">
        <f t="shared" si="7"/>
        <v>607.1</v>
      </c>
      <c r="F20" s="13"/>
      <c r="G20" s="5">
        <v>0</v>
      </c>
      <c r="H20" s="5">
        <v>0</v>
      </c>
      <c r="I20" s="5">
        <v>0</v>
      </c>
      <c r="J20" s="13">
        <f t="shared" si="8"/>
        <v>0</v>
      </c>
      <c r="K20" s="13"/>
      <c r="L20" s="5">
        <v>0</v>
      </c>
      <c r="M20" s="5">
        <v>0</v>
      </c>
      <c r="N20" s="5">
        <v>0</v>
      </c>
      <c r="O20" s="13">
        <f t="shared" si="9"/>
        <v>0</v>
      </c>
      <c r="P20" s="13"/>
      <c r="Q20" s="5">
        <v>0</v>
      </c>
      <c r="R20" s="5">
        <v>0</v>
      </c>
      <c r="S20" s="5">
        <v>0</v>
      </c>
      <c r="T20" s="13">
        <f t="shared" si="10"/>
        <v>0</v>
      </c>
      <c r="U20" s="13"/>
      <c r="W20" s="13">
        <f t="shared" si="11"/>
        <v>607.1</v>
      </c>
      <c r="X20" s="14">
        <v>610</v>
      </c>
      <c r="AH20" s="5"/>
    </row>
    <row r="21" spans="1:34" ht="13.5" customHeight="1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7"/>
        <v>0</v>
      </c>
      <c r="F21" s="13"/>
      <c r="G21" s="5">
        <v>0</v>
      </c>
      <c r="H21" s="5">
        <v>0</v>
      </c>
      <c r="I21" s="5">
        <v>692.89</v>
      </c>
      <c r="J21" s="13">
        <f t="shared" si="8"/>
        <v>692.89</v>
      </c>
      <c r="K21" s="13"/>
      <c r="L21" s="5">
        <v>0</v>
      </c>
      <c r="M21" s="5">
        <v>0</v>
      </c>
      <c r="O21" s="13">
        <f t="shared" si="9"/>
        <v>0</v>
      </c>
      <c r="P21" s="13"/>
      <c r="Q21" s="5">
        <v>692.89</v>
      </c>
      <c r="R21" s="5">
        <v>0</v>
      </c>
      <c r="S21" s="5">
        <v>0</v>
      </c>
      <c r="T21" s="13">
        <f t="shared" si="10"/>
        <v>692.89</v>
      </c>
      <c r="U21" s="13"/>
      <c r="W21" s="13">
        <f t="shared" si="11"/>
        <v>1385.78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7"/>
        <v>210</v>
      </c>
      <c r="F22" s="13">
        <v>210</v>
      </c>
      <c r="G22" s="5">
        <v>0</v>
      </c>
      <c r="I22" s="5">
        <v>0</v>
      </c>
      <c r="J22" s="13">
        <f t="shared" si="8"/>
        <v>0</v>
      </c>
      <c r="K22" s="13"/>
      <c r="L22" s="5">
        <v>0</v>
      </c>
      <c r="M22" s="5">
        <v>0</v>
      </c>
      <c r="N22" s="5">
        <v>0</v>
      </c>
      <c r="O22" s="13">
        <f t="shared" si="9"/>
        <v>0</v>
      </c>
      <c r="P22" s="13"/>
      <c r="Q22" s="5">
        <v>0</v>
      </c>
      <c r="R22" s="5">
        <v>0</v>
      </c>
      <c r="S22" s="5">
        <v>0</v>
      </c>
      <c r="T22" s="13">
        <f t="shared" si="10"/>
        <v>0</v>
      </c>
      <c r="U22" s="13"/>
      <c r="W22" s="13">
        <f t="shared" si="11"/>
        <v>210</v>
      </c>
      <c r="X22" s="14">
        <v>210</v>
      </c>
    </row>
    <row r="23" spans="1:34" x14ac:dyDescent="0.2">
      <c r="A23" s="7" t="s">
        <v>44</v>
      </c>
      <c r="B23" s="10">
        <v>67</v>
      </c>
      <c r="C23" s="10">
        <v>0</v>
      </c>
      <c r="D23" s="1">
        <v>0</v>
      </c>
      <c r="E23" s="13">
        <f t="shared" si="7"/>
        <v>67</v>
      </c>
      <c r="F23" s="13">
        <v>70</v>
      </c>
      <c r="G23" s="5">
        <v>0</v>
      </c>
      <c r="H23" s="5">
        <v>0</v>
      </c>
      <c r="I23" s="5">
        <v>0</v>
      </c>
      <c r="J23" s="13">
        <f t="shared" si="8"/>
        <v>0</v>
      </c>
      <c r="K23" s="13"/>
      <c r="L23" s="5">
        <v>0</v>
      </c>
      <c r="M23" s="5">
        <v>0</v>
      </c>
      <c r="N23" s="5">
        <v>0</v>
      </c>
      <c r="O23" s="13">
        <f t="shared" si="9"/>
        <v>0</v>
      </c>
      <c r="P23" s="13"/>
      <c r="Q23" s="5">
        <v>0</v>
      </c>
      <c r="R23" s="5">
        <v>0</v>
      </c>
      <c r="S23" s="5">
        <v>0</v>
      </c>
      <c r="T23" s="13">
        <f t="shared" si="10"/>
        <v>0</v>
      </c>
      <c r="U23" s="13"/>
      <c r="W23" s="13">
        <f t="shared" si="11"/>
        <v>67</v>
      </c>
      <c r="X23" s="14">
        <v>70</v>
      </c>
      <c r="AA23" s="9"/>
    </row>
    <row r="24" spans="1:34" x14ac:dyDescent="0.2">
      <c r="A24" s="7" t="s">
        <v>27</v>
      </c>
      <c r="B24" s="5">
        <v>0</v>
      </c>
      <c r="C24" s="10">
        <v>0</v>
      </c>
      <c r="D24" s="10">
        <v>1527.5</v>
      </c>
      <c r="E24" s="13">
        <f t="shared" si="7"/>
        <v>1527.5</v>
      </c>
      <c r="F24" s="13">
        <v>1527.5</v>
      </c>
      <c r="G24" s="5">
        <v>0</v>
      </c>
      <c r="H24" s="5">
        <v>0</v>
      </c>
      <c r="I24" s="5">
        <v>1527.5</v>
      </c>
      <c r="J24" s="13">
        <f t="shared" si="8"/>
        <v>1527.5</v>
      </c>
      <c r="K24" s="13">
        <v>1527.5</v>
      </c>
      <c r="L24" s="5">
        <v>0</v>
      </c>
      <c r="M24" s="5">
        <v>0</v>
      </c>
      <c r="N24" s="5">
        <v>1527.5</v>
      </c>
      <c r="O24" s="13">
        <f t="shared" si="9"/>
        <v>1527.5</v>
      </c>
      <c r="P24" s="13">
        <v>1527.5</v>
      </c>
      <c r="Q24" s="5">
        <v>0</v>
      </c>
      <c r="R24" s="5">
        <v>0</v>
      </c>
      <c r="S24" s="5">
        <v>1527.5</v>
      </c>
      <c r="T24" s="13">
        <f t="shared" si="10"/>
        <v>1527.5</v>
      </c>
      <c r="U24" s="13">
        <v>1527.5</v>
      </c>
      <c r="W24" s="13">
        <f t="shared" si="11"/>
        <v>6110</v>
      </c>
      <c r="X24" s="14">
        <f>F24+K24+P24+U24</f>
        <v>6110</v>
      </c>
    </row>
    <row r="25" spans="1:34" x14ac:dyDescent="0.2">
      <c r="A25" s="7" t="s">
        <v>68</v>
      </c>
      <c r="C25" s="10"/>
      <c r="D25" s="5">
        <v>0</v>
      </c>
      <c r="E25" s="13">
        <f t="shared" si="7"/>
        <v>0</v>
      </c>
      <c r="F25" s="13"/>
      <c r="G25" s="5">
        <v>115.95</v>
      </c>
      <c r="H25" s="5">
        <v>46.8</v>
      </c>
      <c r="I25" s="5">
        <v>15</v>
      </c>
      <c r="J25" s="13">
        <f t="shared" si="8"/>
        <v>177.75</v>
      </c>
      <c r="K25" s="13"/>
      <c r="L25" s="5">
        <v>0</v>
      </c>
      <c r="M25" s="5">
        <v>30</v>
      </c>
      <c r="N25" s="5">
        <v>0</v>
      </c>
      <c r="O25" s="13">
        <f t="shared" si="9"/>
        <v>30</v>
      </c>
      <c r="P25" s="13"/>
      <c r="Q25" s="5">
        <v>0</v>
      </c>
      <c r="R25" s="5">
        <v>0</v>
      </c>
      <c r="S25" s="5">
        <v>0</v>
      </c>
      <c r="T25" s="13">
        <f t="shared" si="10"/>
        <v>0</v>
      </c>
      <c r="U25" s="13"/>
      <c r="W25" s="13">
        <f t="shared" si="11"/>
        <v>207.75</v>
      </c>
      <c r="X25" s="14">
        <v>200</v>
      </c>
      <c r="AA25" s="10"/>
    </row>
    <row r="26" spans="1:34" x14ac:dyDescent="0.2">
      <c r="A26" s="7" t="s">
        <v>28</v>
      </c>
      <c r="C26" s="10">
        <v>0</v>
      </c>
      <c r="D26" s="5">
        <v>0</v>
      </c>
      <c r="E26" s="13">
        <f t="shared" si="7"/>
        <v>0</v>
      </c>
      <c r="F26" s="13"/>
      <c r="G26" s="5">
        <v>40</v>
      </c>
      <c r="H26" s="5">
        <v>0</v>
      </c>
      <c r="J26" s="13">
        <f t="shared" si="8"/>
        <v>40</v>
      </c>
      <c r="K26" s="13"/>
      <c r="L26" s="5">
        <v>0</v>
      </c>
      <c r="M26" s="5">
        <v>0</v>
      </c>
      <c r="N26" s="5">
        <v>120</v>
      </c>
      <c r="O26" s="13">
        <f t="shared" si="9"/>
        <v>120</v>
      </c>
      <c r="P26" s="13"/>
      <c r="Q26" s="5">
        <v>0</v>
      </c>
      <c r="R26" s="5">
        <v>0</v>
      </c>
      <c r="S26" s="5">
        <v>0</v>
      </c>
      <c r="T26" s="13">
        <f t="shared" si="10"/>
        <v>0</v>
      </c>
      <c r="U26" s="13"/>
      <c r="W26" s="13">
        <f t="shared" si="11"/>
        <v>160</v>
      </c>
      <c r="X26" s="14">
        <v>200</v>
      </c>
      <c r="Z26" s="5"/>
    </row>
    <row r="27" spans="1:34" x14ac:dyDescent="0.2">
      <c r="A27" s="7" t="s">
        <v>51</v>
      </c>
      <c r="B27" s="5">
        <v>0</v>
      </c>
      <c r="C27" s="10">
        <v>0</v>
      </c>
      <c r="D27" s="5">
        <v>0</v>
      </c>
      <c r="E27" s="13">
        <f t="shared" si="7"/>
        <v>0</v>
      </c>
      <c r="F27" s="13"/>
      <c r="G27" s="5">
        <v>0</v>
      </c>
      <c r="I27" s="5">
        <v>0</v>
      </c>
      <c r="J27" s="13">
        <f t="shared" si="8"/>
        <v>0</v>
      </c>
      <c r="K27" s="13"/>
      <c r="L27" s="5">
        <v>0</v>
      </c>
      <c r="M27" s="5">
        <v>0</v>
      </c>
      <c r="N27" s="5">
        <v>0</v>
      </c>
      <c r="O27" s="13">
        <f t="shared" si="9"/>
        <v>0</v>
      </c>
      <c r="P27" s="13"/>
      <c r="Q27" s="5">
        <v>0</v>
      </c>
      <c r="R27" s="5">
        <v>0</v>
      </c>
      <c r="S27" s="5">
        <v>0</v>
      </c>
      <c r="T27" s="13">
        <f t="shared" si="10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7"/>
        <v>0</v>
      </c>
      <c r="F28" s="13"/>
      <c r="G28" s="5">
        <v>0</v>
      </c>
      <c r="H28" s="5">
        <v>0</v>
      </c>
      <c r="I28" s="5">
        <v>0</v>
      </c>
      <c r="J28" s="13">
        <f t="shared" si="8"/>
        <v>0</v>
      </c>
      <c r="K28" s="13"/>
      <c r="L28" s="5">
        <v>0</v>
      </c>
      <c r="M28" s="5">
        <v>0</v>
      </c>
      <c r="N28" s="5">
        <v>0</v>
      </c>
      <c r="O28" s="13">
        <f t="shared" si="9"/>
        <v>0</v>
      </c>
      <c r="P28" s="13"/>
      <c r="Q28" s="5">
        <v>0</v>
      </c>
      <c r="R28" s="5">
        <v>0</v>
      </c>
      <c r="S28" s="5">
        <v>0</v>
      </c>
      <c r="T28" s="13">
        <f t="shared" si="10"/>
        <v>0</v>
      </c>
      <c r="U28" s="13"/>
      <c r="W28" s="13">
        <f t="shared" si="11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7"/>
        <v>0</v>
      </c>
      <c r="F29" s="13"/>
      <c r="G29" s="5">
        <v>0</v>
      </c>
      <c r="H29" s="5">
        <v>0</v>
      </c>
      <c r="I29" s="5">
        <v>0</v>
      </c>
      <c r="J29" s="13">
        <f t="shared" si="8"/>
        <v>0</v>
      </c>
      <c r="K29" s="13"/>
      <c r="L29" s="5">
        <v>0</v>
      </c>
      <c r="N29" s="5">
        <v>0</v>
      </c>
      <c r="O29" s="13">
        <f t="shared" si="9"/>
        <v>0</v>
      </c>
      <c r="P29" s="13"/>
      <c r="Q29" s="5">
        <v>0</v>
      </c>
      <c r="R29" s="5">
        <v>0</v>
      </c>
      <c r="S29" s="5">
        <v>0</v>
      </c>
      <c r="T29" s="13">
        <f t="shared" si="10"/>
        <v>0</v>
      </c>
      <c r="U29" s="13"/>
      <c r="W29" s="13">
        <f t="shared" si="11"/>
        <v>0</v>
      </c>
      <c r="X29" s="14">
        <v>150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v>0</v>
      </c>
      <c r="F30" s="13"/>
      <c r="G30" s="5">
        <v>0</v>
      </c>
      <c r="H30" s="5">
        <v>0</v>
      </c>
      <c r="I30" s="5">
        <v>0</v>
      </c>
      <c r="J30" s="13">
        <f t="shared" si="8"/>
        <v>0</v>
      </c>
      <c r="K30" s="13"/>
      <c r="L30" s="5">
        <v>0</v>
      </c>
      <c r="N30" s="5">
        <v>0</v>
      </c>
      <c r="O30" s="13">
        <f t="shared" si="9"/>
        <v>0</v>
      </c>
      <c r="P30" s="13"/>
      <c r="Q30" s="5">
        <v>0</v>
      </c>
      <c r="R30" s="5">
        <v>0</v>
      </c>
      <c r="S30" s="5">
        <v>0</v>
      </c>
      <c r="T30" s="13">
        <f t="shared" si="10"/>
        <v>0</v>
      </c>
      <c r="U30" s="13"/>
      <c r="W30" s="13">
        <f t="shared" si="11"/>
        <v>0</v>
      </c>
      <c r="X30" s="14">
        <v>1200</v>
      </c>
    </row>
    <row r="31" spans="1:34" x14ac:dyDescent="0.2">
      <c r="A31" s="7" t="s">
        <v>63</v>
      </c>
      <c r="B31" s="5">
        <v>0</v>
      </c>
      <c r="C31" s="10">
        <v>0</v>
      </c>
      <c r="D31" s="5">
        <v>0</v>
      </c>
      <c r="E31" s="27">
        <v>0</v>
      </c>
      <c r="F31" s="13"/>
      <c r="J31" s="13"/>
      <c r="K31" s="13"/>
      <c r="O31" s="13"/>
      <c r="P31" s="13"/>
      <c r="T31" s="13"/>
      <c r="U31" s="13"/>
      <c r="W31" s="13">
        <f t="shared" si="11"/>
        <v>0</v>
      </c>
      <c r="X31" s="14">
        <v>200</v>
      </c>
    </row>
    <row r="32" spans="1:34" x14ac:dyDescent="0.2">
      <c r="A32" s="7" t="s">
        <v>71</v>
      </c>
      <c r="B32" s="5">
        <v>0</v>
      </c>
      <c r="C32" s="10">
        <v>0</v>
      </c>
      <c r="D32" s="5">
        <v>0</v>
      </c>
      <c r="E32" s="27">
        <v>0</v>
      </c>
      <c r="F32" s="13"/>
      <c r="G32" s="5">
        <v>0</v>
      </c>
      <c r="H32" s="5">
        <v>0</v>
      </c>
      <c r="I32" s="5">
        <v>285.49</v>
      </c>
      <c r="J32" s="13">
        <f t="shared" si="8"/>
        <v>285.49</v>
      </c>
      <c r="K32" s="13"/>
      <c r="L32" s="5">
        <v>0</v>
      </c>
      <c r="M32" s="5">
        <v>143.88</v>
      </c>
      <c r="N32" s="5">
        <v>0</v>
      </c>
      <c r="O32" s="13">
        <f t="shared" si="9"/>
        <v>143.88</v>
      </c>
      <c r="P32" s="13"/>
      <c r="Q32" s="5">
        <v>30.51</v>
      </c>
      <c r="R32" s="5">
        <v>0</v>
      </c>
      <c r="S32" s="5">
        <v>5775</v>
      </c>
      <c r="T32" s="13">
        <f t="shared" si="10"/>
        <v>5805.51</v>
      </c>
      <c r="U32" s="13"/>
      <c r="W32" s="13">
        <f t="shared" ref="W32" si="12">E32+J32+O32+T32</f>
        <v>6234.88</v>
      </c>
      <c r="X32" s="14">
        <v>1000</v>
      </c>
    </row>
    <row r="33" spans="1:24" x14ac:dyDescent="0.2">
      <c r="A33" s="7" t="s">
        <v>52</v>
      </c>
      <c r="C33" s="10">
        <v>0</v>
      </c>
      <c r="D33" s="5">
        <v>0</v>
      </c>
      <c r="E33" s="13">
        <f t="shared" si="7"/>
        <v>0</v>
      </c>
      <c r="F33" s="13"/>
      <c r="G33" s="5">
        <v>0</v>
      </c>
      <c r="H33" s="5">
        <v>0</v>
      </c>
      <c r="I33" s="5">
        <v>0</v>
      </c>
      <c r="J33" s="13">
        <f t="shared" si="8"/>
        <v>0</v>
      </c>
      <c r="K33" s="13"/>
      <c r="L33" s="5">
        <v>0</v>
      </c>
      <c r="M33" s="5">
        <v>0</v>
      </c>
      <c r="N33" s="5">
        <v>0</v>
      </c>
      <c r="O33" s="13">
        <f t="shared" si="9"/>
        <v>0</v>
      </c>
      <c r="P33" s="13"/>
      <c r="Q33" s="5">
        <v>0</v>
      </c>
      <c r="R33" s="5">
        <v>0</v>
      </c>
      <c r="S33" s="5">
        <v>0</v>
      </c>
      <c r="T33" s="13">
        <f t="shared" si="10"/>
        <v>0</v>
      </c>
      <c r="U33" s="13"/>
      <c r="W33" s="13">
        <f t="shared" si="11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7"/>
        <v>40</v>
      </c>
      <c r="F34" s="13"/>
      <c r="G34" s="5">
        <v>0</v>
      </c>
      <c r="H34" s="5">
        <v>0</v>
      </c>
      <c r="I34" s="5">
        <v>0</v>
      </c>
      <c r="J34" s="13">
        <f t="shared" si="8"/>
        <v>0</v>
      </c>
      <c r="K34" s="13"/>
      <c r="L34" s="5">
        <v>0</v>
      </c>
      <c r="M34" s="5">
        <v>0</v>
      </c>
      <c r="N34" s="5">
        <v>0</v>
      </c>
      <c r="O34" s="13">
        <f t="shared" si="9"/>
        <v>0</v>
      </c>
      <c r="P34" s="13"/>
      <c r="Q34" s="5">
        <v>0</v>
      </c>
      <c r="R34" s="5">
        <v>0</v>
      </c>
      <c r="S34" s="5">
        <v>0</v>
      </c>
      <c r="T34" s="13">
        <f t="shared" si="10"/>
        <v>0</v>
      </c>
      <c r="U34" s="13"/>
      <c r="W34" s="13">
        <f t="shared" si="11"/>
        <v>40</v>
      </c>
      <c r="X34" s="14">
        <v>40</v>
      </c>
    </row>
    <row r="35" spans="1:24" x14ac:dyDescent="0.2">
      <c r="A35" s="7" t="s">
        <v>67</v>
      </c>
      <c r="B35" s="5">
        <v>0</v>
      </c>
      <c r="C35" s="10">
        <v>0</v>
      </c>
      <c r="D35" s="5">
        <v>0</v>
      </c>
      <c r="E35" s="13">
        <f t="shared" si="7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0"/>
        <v>0</v>
      </c>
      <c r="U35" s="13"/>
      <c r="W35" s="13">
        <f t="shared" si="11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7"/>
        <v>0</v>
      </c>
      <c r="F36" s="13"/>
      <c r="G36" s="5">
        <v>0</v>
      </c>
      <c r="H36" s="5">
        <v>0</v>
      </c>
      <c r="I36" s="5">
        <v>0</v>
      </c>
      <c r="J36" s="13">
        <f t="shared" si="8"/>
        <v>0</v>
      </c>
      <c r="K36" s="13"/>
      <c r="L36" s="5">
        <v>15.72</v>
      </c>
      <c r="M36" s="5">
        <v>0</v>
      </c>
      <c r="N36" s="5">
        <v>0</v>
      </c>
      <c r="O36" s="13">
        <f t="shared" si="9"/>
        <v>15.72</v>
      </c>
      <c r="P36" s="13"/>
      <c r="Q36" s="5">
        <v>0</v>
      </c>
      <c r="R36" s="5">
        <v>115.2</v>
      </c>
      <c r="S36" s="5">
        <v>0</v>
      </c>
      <c r="T36" s="13">
        <f t="shared" ref="T36:T41" si="13">Q36+R36+S36</f>
        <v>115.2</v>
      </c>
      <c r="U36" s="13"/>
      <c r="W36" s="13">
        <f t="shared" si="11"/>
        <v>130.92000000000002</v>
      </c>
      <c r="X36" s="14">
        <v>200</v>
      </c>
    </row>
    <row r="37" spans="1:24" x14ac:dyDescent="0.2">
      <c r="A37" s="7" t="s">
        <v>59</v>
      </c>
      <c r="B37" s="5">
        <v>36</v>
      </c>
      <c r="C37" s="10"/>
      <c r="D37" s="5">
        <v>0</v>
      </c>
      <c r="E37" s="13">
        <f t="shared" si="7"/>
        <v>36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3"/>
        <v>0</v>
      </c>
      <c r="U37" s="13"/>
      <c r="W37" s="13">
        <f t="shared" si="11"/>
        <v>36</v>
      </c>
      <c r="X37" s="14">
        <v>100</v>
      </c>
    </row>
    <row r="38" spans="1:24" x14ac:dyDescent="0.2">
      <c r="A38" s="7" t="s">
        <v>72</v>
      </c>
      <c r="B38" s="5">
        <v>0</v>
      </c>
      <c r="C38" s="10">
        <v>0</v>
      </c>
      <c r="D38" s="5">
        <v>0</v>
      </c>
      <c r="E38" s="13">
        <f t="shared" si="7"/>
        <v>0</v>
      </c>
      <c r="F38" s="13"/>
      <c r="G38" s="5">
        <v>0</v>
      </c>
      <c r="H38" s="5">
        <v>0</v>
      </c>
      <c r="I38" s="5">
        <v>0</v>
      </c>
      <c r="J38" s="13">
        <f t="shared" si="8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4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3"/>
        <v>0</v>
      </c>
      <c r="U38" s="13"/>
      <c r="W38" s="13">
        <f t="shared" si="11"/>
        <v>0</v>
      </c>
      <c r="X38" s="14">
        <v>2100</v>
      </c>
    </row>
    <row r="39" spans="1:24" x14ac:dyDescent="0.2">
      <c r="A39" s="29" t="s">
        <v>64</v>
      </c>
      <c r="B39" s="5">
        <v>0</v>
      </c>
      <c r="C39" s="10">
        <v>0</v>
      </c>
      <c r="D39" s="5">
        <v>0</v>
      </c>
      <c r="E39" s="13">
        <f t="shared" ref="E39" si="15">B39+C39+D39</f>
        <v>0</v>
      </c>
      <c r="F39" s="13"/>
      <c r="J39" s="13"/>
      <c r="K39" s="13"/>
      <c r="L39" s="5">
        <v>1000</v>
      </c>
      <c r="O39" s="13">
        <v>1000</v>
      </c>
      <c r="P39" s="13"/>
      <c r="T39" s="13"/>
      <c r="U39" s="13"/>
      <c r="W39" s="13">
        <f t="shared" ref="W39" si="16">E39+J39+O39+T39</f>
        <v>1000</v>
      </c>
      <c r="X39" s="14">
        <v>500</v>
      </c>
    </row>
    <row r="40" spans="1:24" x14ac:dyDescent="0.2">
      <c r="A40" s="29" t="s">
        <v>73</v>
      </c>
      <c r="B40" s="5">
        <v>2500</v>
      </c>
      <c r="C40" s="10"/>
      <c r="E40" s="13">
        <f>SUM(B40:D40)</f>
        <v>2500</v>
      </c>
      <c r="F40" s="13"/>
      <c r="G40" s="5">
        <f t="shared" ref="G40:J40" si="17">SUM(G38:G39)</f>
        <v>0</v>
      </c>
      <c r="H40" s="5">
        <f t="shared" si="17"/>
        <v>0</v>
      </c>
      <c r="I40" s="5">
        <f t="shared" si="17"/>
        <v>0</v>
      </c>
      <c r="J40" s="13">
        <f t="shared" si="17"/>
        <v>0</v>
      </c>
      <c r="K40" s="13"/>
      <c r="N40" s="5">
        <f t="shared" ref="N40" si="18">SUM(N32:N39)</f>
        <v>0</v>
      </c>
      <c r="O40" s="13"/>
      <c r="P40" s="13"/>
      <c r="R40" s="5">
        <f t="shared" ref="R40:S40" si="19">SUM(R32:R39)</f>
        <v>115.2</v>
      </c>
      <c r="S40" s="5">
        <f t="shared" si="19"/>
        <v>5775</v>
      </c>
      <c r="T40" s="13"/>
      <c r="U40" s="13"/>
      <c r="W40" s="13">
        <f>E40+J40+O40+T40</f>
        <v>2500</v>
      </c>
      <c r="X40" s="14">
        <v>2500</v>
      </c>
    </row>
    <row r="41" spans="1:24" x14ac:dyDescent="0.2">
      <c r="A41" s="7" t="s">
        <v>42</v>
      </c>
      <c r="B41" s="5">
        <v>0</v>
      </c>
      <c r="C41" s="10">
        <v>1953</v>
      </c>
      <c r="D41" s="5">
        <v>0</v>
      </c>
      <c r="E41" s="13">
        <f t="shared" si="7"/>
        <v>1953</v>
      </c>
      <c r="F41" s="13"/>
      <c r="G41" s="5">
        <v>126.67</v>
      </c>
      <c r="I41" s="5">
        <v>57.1</v>
      </c>
      <c r="J41" s="13">
        <f t="shared" si="8"/>
        <v>183.77</v>
      </c>
      <c r="K41" s="13"/>
      <c r="L41" s="5">
        <v>0</v>
      </c>
      <c r="M41" s="5">
        <v>6</v>
      </c>
      <c r="N41" s="5">
        <v>0</v>
      </c>
      <c r="O41" s="13">
        <f t="shared" si="14"/>
        <v>6</v>
      </c>
      <c r="P41" s="13"/>
      <c r="Q41" s="5">
        <v>0</v>
      </c>
      <c r="R41" s="5">
        <v>0</v>
      </c>
      <c r="S41" s="5">
        <v>1155</v>
      </c>
      <c r="T41" s="13">
        <f t="shared" si="13"/>
        <v>1155</v>
      </c>
      <c r="U41" s="13"/>
      <c r="W41" s="13">
        <f t="shared" ref="W41" si="20">E41+J41+O41+T41</f>
        <v>3297.77</v>
      </c>
      <c r="X41" s="14">
        <v>0</v>
      </c>
    </row>
    <row r="42" spans="1:24" x14ac:dyDescent="0.2">
      <c r="A42" s="31" t="s">
        <v>74</v>
      </c>
      <c r="C42" s="10">
        <v>9765</v>
      </c>
      <c r="E42" s="5">
        <f>SUM(B42:D42)</f>
        <v>9765</v>
      </c>
      <c r="G42" s="5">
        <v>633.32000000000005</v>
      </c>
      <c r="H42" s="5">
        <f t="shared" ref="H42" si="21">SUM(H41)</f>
        <v>0</v>
      </c>
      <c r="J42" s="5">
        <f>SUM(G42:I42)</f>
        <v>633.32000000000005</v>
      </c>
      <c r="L42" s="5">
        <f t="shared" ref="L42" si="22">SUM(L41)</f>
        <v>0</v>
      </c>
      <c r="W42" s="5">
        <f>E42+J42+O42+T42</f>
        <v>10398.32</v>
      </c>
      <c r="X42" s="15"/>
    </row>
    <row r="43" spans="1:24" ht="15.75" x14ac:dyDescent="0.25">
      <c r="A43" s="23" t="s">
        <v>55</v>
      </c>
      <c r="B43" s="19">
        <f t="shared" ref="B43:U43" si="23">SUM(B16:B42)</f>
        <v>3086.9</v>
      </c>
      <c r="C43" s="19">
        <f t="shared" si="23"/>
        <v>11718</v>
      </c>
      <c r="D43" s="19">
        <f t="shared" si="23"/>
        <v>2134.6</v>
      </c>
      <c r="E43" s="28">
        <f t="shared" si="23"/>
        <v>16939.5</v>
      </c>
      <c r="F43" s="28">
        <f t="shared" si="23"/>
        <v>1807.5</v>
      </c>
      <c r="G43" s="19">
        <f t="shared" si="23"/>
        <v>915.94</v>
      </c>
      <c r="H43" s="19">
        <f t="shared" si="23"/>
        <v>46.8</v>
      </c>
      <c r="I43" s="19">
        <f t="shared" si="23"/>
        <v>2577.98</v>
      </c>
      <c r="J43" s="30">
        <f t="shared" si="23"/>
        <v>3540.7200000000003</v>
      </c>
      <c r="K43" s="30">
        <f t="shared" si="23"/>
        <v>1527.5</v>
      </c>
      <c r="L43" s="19">
        <f t="shared" si="23"/>
        <v>1015.72</v>
      </c>
      <c r="M43" s="19">
        <f t="shared" si="23"/>
        <v>179.88</v>
      </c>
      <c r="N43" s="19">
        <f t="shared" si="23"/>
        <v>1647.5</v>
      </c>
      <c r="O43" s="30">
        <f t="shared" si="23"/>
        <v>2843.1000000000004</v>
      </c>
      <c r="P43" s="30">
        <f t="shared" si="23"/>
        <v>1527.5</v>
      </c>
      <c r="Q43" s="19">
        <f t="shared" si="23"/>
        <v>853.4</v>
      </c>
      <c r="R43" s="19">
        <f t="shared" si="23"/>
        <v>730.40000000000009</v>
      </c>
      <c r="S43" s="19">
        <f t="shared" si="23"/>
        <v>14232.5</v>
      </c>
      <c r="T43" s="30">
        <f t="shared" si="23"/>
        <v>9926.1</v>
      </c>
      <c r="U43" s="30">
        <f t="shared" si="23"/>
        <v>1527.5</v>
      </c>
      <c r="V43" s="19"/>
      <c r="W43" s="28">
        <f>SUM(W16:W42)</f>
        <v>33249.42</v>
      </c>
      <c r="X43" s="28">
        <f>SUM(X16:X42)</f>
        <v>18350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39</v>
      </c>
      <c r="V46" s="5">
        <f>SUM(W11-W43)</f>
        <v>2018.2299999999959</v>
      </c>
      <c r="X46" s="5">
        <v>2018.23</v>
      </c>
    </row>
    <row r="47" spans="1:24" ht="15.75" x14ac:dyDescent="0.25">
      <c r="A47" s="7" t="s">
        <v>34</v>
      </c>
      <c r="P47" s="19"/>
      <c r="V47" s="5">
        <v>28243.05</v>
      </c>
      <c r="X47" s="5">
        <v>28243.05</v>
      </c>
    </row>
    <row r="48" spans="1:24" ht="15.75" x14ac:dyDescent="0.25">
      <c r="A48" s="23" t="s">
        <v>45</v>
      </c>
      <c r="S48" s="16"/>
      <c r="V48" s="19">
        <f>SUM(V46:V47)</f>
        <v>30261.279999999995</v>
      </c>
      <c r="X48" s="19">
        <f>SUM(X46:X47)</f>
        <v>30261.279999999999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41</v>
      </c>
      <c r="K51" s="12"/>
      <c r="S51" s="16"/>
      <c r="T51" s="18"/>
      <c r="V51" s="18">
        <v>22822.98</v>
      </c>
      <c r="W51" s="11" t="s">
        <v>43</v>
      </c>
      <c r="X51" s="11">
        <v>22822.98</v>
      </c>
    </row>
    <row r="52" spans="1:30" x14ac:dyDescent="0.2">
      <c r="A52" s="8" t="s">
        <v>57</v>
      </c>
      <c r="C52" s="15"/>
      <c r="G52" s="11"/>
      <c r="S52" s="16"/>
      <c r="V52" s="5">
        <v>0</v>
      </c>
      <c r="W52" s="12"/>
    </row>
    <row r="53" spans="1:30" x14ac:dyDescent="0.2">
      <c r="A53" s="8" t="s">
        <v>38</v>
      </c>
      <c r="C53" s="15"/>
      <c r="S53" s="17"/>
      <c r="V53" s="5">
        <v>7438.3</v>
      </c>
      <c r="W53" s="35" t="s">
        <v>77</v>
      </c>
      <c r="X53" s="15">
        <v>7438.3</v>
      </c>
    </row>
    <row r="54" spans="1:30" ht="15.75" x14ac:dyDescent="0.25">
      <c r="A54" s="23" t="s">
        <v>78</v>
      </c>
      <c r="B54" s="19"/>
      <c r="S54" s="17"/>
      <c r="T54" s="19"/>
      <c r="V54" s="19">
        <f>SUM(V51+V52+V53)</f>
        <v>30261.279999999999</v>
      </c>
      <c r="W54" s="35"/>
      <c r="X54" s="19">
        <f>SUM(X51:X53)</f>
        <v>30261.279999999999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S22"/>
  <sheetViews>
    <sheetView topLeftCell="AE1" workbookViewId="0">
      <selection activeCell="AO12" sqref="AO12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  <col min="45" max="45" width="9.88671875" bestFit="1" customWidth="1"/>
  </cols>
  <sheetData>
    <row r="1" spans="1:45" x14ac:dyDescent="0.2">
      <c r="A1" t="s">
        <v>58</v>
      </c>
    </row>
    <row r="2" spans="1:45" x14ac:dyDescent="0.2">
      <c r="D2" t="s">
        <v>56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  <c r="AS2" s="26">
        <v>44195</v>
      </c>
    </row>
    <row r="4" spans="1:45" x14ac:dyDescent="0.2">
      <c r="A4" s="24" t="s">
        <v>53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5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  <c r="AR5">
        <v>0.19</v>
      </c>
      <c r="AS5" s="25">
        <v>7438.3</v>
      </c>
    </row>
    <row r="6" spans="1:45" x14ac:dyDescent="0.2">
      <c r="AS6" s="25"/>
    </row>
    <row r="7" spans="1:45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  <c r="AS7" s="25">
        <f>SUM(AS5:AS6)</f>
        <v>7438.3</v>
      </c>
    </row>
    <row r="10" spans="1:45" x14ac:dyDescent="0.2">
      <c r="L10">
        <f>1.29/8.38*5.74</f>
        <v>0.88360381861575166</v>
      </c>
    </row>
    <row r="12" spans="1:45" x14ac:dyDescent="0.2">
      <c r="M12" s="26"/>
    </row>
    <row r="14" spans="1:45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5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 Parish Clerk</cp:lastModifiedBy>
  <cp:lastPrinted>2018-06-20T08:42:49Z</cp:lastPrinted>
  <dcterms:created xsi:type="dcterms:W3CDTF">2009-06-05T07:14:12Z</dcterms:created>
  <dcterms:modified xsi:type="dcterms:W3CDTF">2021-03-22T14:04:11Z</dcterms:modified>
</cp:coreProperties>
</file>